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кумуляторные батареи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<sst xmlns="http://schemas.openxmlformats.org/spreadsheetml/2006/main" count="68" uniqueCount="54">
  <si>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Модель</t>
  </si>
  <si>
    <t>Цена в ХэйХэ, юань</t>
  </si>
  <si>
    <t>Курс, руб.</t>
  </si>
  <si>
    <t>Цена в ХэйХэ, руб.</t>
  </si>
  <si>
    <t>ТНВД:</t>
  </si>
  <si>
    <t>ГЕЛЕВЫЕ АККУМУЛЯТОРЫНЕ БАТАРЕИ</t>
  </si>
  <si>
    <t>8507204900 (5%)</t>
  </si>
  <si>
    <t>пошлина+НДС (5%+18%)</t>
  </si>
  <si>
    <t xml:space="preserve">6FM24  </t>
  </si>
  <si>
    <t>6FM28</t>
  </si>
  <si>
    <t>6FM33</t>
  </si>
  <si>
    <t>6FM40</t>
  </si>
  <si>
    <t>6FM55</t>
  </si>
  <si>
    <t>6FM65</t>
  </si>
  <si>
    <t>6FM75</t>
  </si>
  <si>
    <t>6FM90</t>
  </si>
  <si>
    <t>6FM100</t>
  </si>
  <si>
    <t>6FM120</t>
  </si>
  <si>
    <t>6FM150</t>
  </si>
  <si>
    <t>6FM190</t>
  </si>
  <si>
    <t>6FM200</t>
  </si>
  <si>
    <t>Напряжение, В</t>
  </si>
  <si>
    <t>Емкость, Ач</t>
  </si>
  <si>
    <t>Цена, руб.</t>
  </si>
  <si>
    <t>Вес, кг</t>
  </si>
  <si>
    <t>Амурская область, г. Благовещенск;</t>
  </si>
  <si>
    <t>Габариты (ДхШхВ), мм</t>
  </si>
  <si>
    <t>175х166х126</t>
  </si>
  <si>
    <t>165х126х182</t>
  </si>
  <si>
    <t>196х130х160</t>
  </si>
  <si>
    <t>198х166х170</t>
  </si>
  <si>
    <t>229х138х213</t>
  </si>
  <si>
    <t>350х167х187</t>
  </si>
  <si>
    <t>259х169х230</t>
  </si>
  <si>
    <t>331х175х227</t>
  </si>
  <si>
    <t>331х175х243</t>
  </si>
  <si>
    <t>407х173х213</t>
  </si>
  <si>
    <t>483х170х241</t>
  </si>
  <si>
    <t>522х240х244</t>
  </si>
  <si>
    <t>Интерес</t>
  </si>
  <si>
    <t>Конечная стоимость</t>
  </si>
  <si>
    <t>www.ts28.ru</t>
  </si>
  <si>
    <t>ПРАЙС-ЛИСТ на 01.03.2011 ($=29 руб.)</t>
  </si>
  <si>
    <t>курс $</t>
  </si>
  <si>
    <t>* Срок службы аккумулятора - 10-12 лет.</t>
  </si>
  <si>
    <t>Доставка груза осуществляется транспортной компанией по железной дороге. Стоимость доставки не входит в цену оборудования и оплачивается отдельно по договору между заказчиком и транспортной компанией.  Мы бесплатно осуществляем отгрузку товара на склад транспортной компании и оформление документов на отгрузку товара до региона заказчика.</t>
  </si>
  <si>
    <t>* При заказе больших партий действуют скидки.</t>
  </si>
  <si>
    <t>* Все оборудование имеет Европейскую и Российскую сертификацию.</t>
  </si>
  <si>
    <t>Аккумуляторы предназначены для применения совместно с ветрогенераторами и солнечных панелями.</t>
  </si>
  <si>
    <t>Допустимая глубина разряда без потери емкости - 80-90%</t>
  </si>
  <si>
    <t>ул. 50 лет Октября 13/1</t>
  </si>
  <si>
    <t xml:space="preserve">                    тел. 8 (4162) 58-18-22</t>
  </si>
  <si>
    <t>e-mail: 581822@mail.ru</t>
  </si>
  <si>
    <t>* Гарантия 1 год.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</si>
</sst>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  <numFmt numFmtId="189" formatCode="#,##0.00_р_."/>
    <numFmt numFmtId="190" formatCode="[$-FC19]d\ mmmm\ yyyy\ &quot;г.&quot;"/>
    <numFmt numFmtId="191" formatCode="#,##0&quot;р.&quot;"/>
    <numFmt numFmtId="192" formatCode="0.0_);[Red]\(0.0\)"/>
    <numFmt numFmtId="193" formatCode="0_);[Red]\(0\)"/>
    <numFmt numFmtId="194" formatCode="0.0000000"/>
    <numFmt numFmtId="195" formatCode="0.000000"/>
  </numFmts>
  <fonts count="10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7" fillId="2" borderId="0" xfId="15" applyFill="1" applyAlignment="1">
      <alignment/>
    </xf>
    <xf numFmtId="0" fontId="1" fillId="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188" fontId="0" fillId="0" borderId="4" xfId="0" applyNumberFormat="1" applyBorder="1" applyAlignment="1">
      <alignment horizontal="center"/>
    </xf>
    <xf numFmtId="188" fontId="0" fillId="0" borderId="4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188" fontId="2" fillId="0" borderId="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2" borderId="0" xfId="15" applyFont="1" applyFill="1" applyAlignment="1">
      <alignment/>
    </xf>
    <xf numFmtId="0" fontId="7" fillId="0" borderId="0" xfId="15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right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left" indent="6"/>
    </xf>
    <xf numFmtId="0" fontId="7" fillId="2" borderId="0" xfId="15" applyFill="1" applyAlignment="1">
      <alignment horizontal="left" indent="6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常规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hyperlink" Target="http://www.techno-sphere.ru/" TargetMode="External" /><Relationship Id="rId5" Type="http://schemas.openxmlformats.org/officeDocument/2006/relationships/hyperlink" Target="http://www.techno-spher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3</xdr:col>
      <xdr:colOff>152400</xdr:colOff>
      <xdr:row>19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29337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0</xdr:rowOff>
    </xdr:from>
    <xdr:to>
      <xdr:col>6</xdr:col>
      <xdr:colOff>0</xdr:colOff>
      <xdr:row>19</xdr:row>
      <xdr:rowOff>104775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123950"/>
          <a:ext cx="29432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4</xdr:row>
      <xdr:rowOff>38100</xdr:rowOff>
    </xdr:to>
    <xdr:pic>
      <xdr:nvPicPr>
        <xdr:cNvPr id="3" name="Picture 2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667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28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="85" zoomScaleNormal="85" workbookViewId="0" topLeftCell="A1">
      <selection activeCell="C29" sqref="C29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3.28125" style="0" customWidth="1"/>
    <col min="4" max="4" width="25.57421875" style="0" customWidth="1"/>
    <col min="5" max="5" width="10.421875" style="0" customWidth="1"/>
    <col min="6" max="7" width="11.57421875" style="0" customWidth="1"/>
    <col min="8" max="8" width="24.7109375" style="0" customWidth="1"/>
    <col min="9" max="9" width="0.13671875" style="0" hidden="1" customWidth="1"/>
    <col min="10" max="10" width="15.7109375" style="0" customWidth="1"/>
    <col min="11" max="14" width="15.7109375" style="0" hidden="1" customWidth="1"/>
    <col min="15" max="15" width="13.57421875" style="0" hidden="1" customWidth="1"/>
    <col min="16" max="16" width="16.7109375" style="0" hidden="1" customWidth="1"/>
    <col min="17" max="17" width="24.140625" style="0" hidden="1" customWidth="1"/>
    <col min="18" max="18" width="15.7109375" style="0" hidden="1" customWidth="1"/>
    <col min="19" max="19" width="19.8515625" style="0" hidden="1" customWidth="1"/>
    <col min="20" max="27" width="15.7109375" style="0" customWidth="1"/>
  </cols>
  <sheetData>
    <row r="1" spans="1:11" ht="12.75">
      <c r="A1" s="13"/>
      <c r="B1" s="31"/>
      <c r="C1" s="31"/>
      <c r="D1" s="66" t="s">
        <v>25</v>
      </c>
      <c r="E1" s="31"/>
      <c r="F1" s="31"/>
      <c r="G1" s="33"/>
      <c r="H1" s="11"/>
      <c r="I1" s="11"/>
      <c r="J1" s="11"/>
      <c r="K1" s="11"/>
    </row>
    <row r="2" spans="1:11" ht="12.75">
      <c r="A2" s="13"/>
      <c r="B2" s="31"/>
      <c r="C2" s="31"/>
      <c r="D2" s="66" t="s">
        <v>50</v>
      </c>
      <c r="E2" s="31"/>
      <c r="F2" s="31"/>
      <c r="G2" s="33"/>
      <c r="H2" s="11"/>
      <c r="I2" s="11"/>
      <c r="J2" s="11"/>
      <c r="K2" s="11"/>
    </row>
    <row r="3" spans="1:11" ht="12.75">
      <c r="A3" s="13"/>
      <c r="B3" s="32"/>
      <c r="C3" s="32"/>
      <c r="D3" s="13" t="s">
        <v>51</v>
      </c>
      <c r="E3" s="32"/>
      <c r="F3" s="32"/>
      <c r="G3" s="48"/>
      <c r="H3" s="11"/>
      <c r="I3" s="11"/>
      <c r="J3" s="11"/>
      <c r="K3" s="11"/>
    </row>
    <row r="4" spans="1:17" ht="12.75">
      <c r="A4" s="13"/>
      <c r="B4" s="47"/>
      <c r="C4" s="32"/>
      <c r="D4" s="67" t="s">
        <v>41</v>
      </c>
      <c r="E4" s="47" t="s">
        <v>52</v>
      </c>
      <c r="F4" s="32"/>
      <c r="G4" s="48"/>
      <c r="O4" s="51"/>
      <c r="P4" s="51"/>
      <c r="Q4" s="51"/>
    </row>
    <row r="5" spans="1:11" ht="21.75" customHeight="1">
      <c r="A5" s="69" t="s">
        <v>42</v>
      </c>
      <c r="B5" s="69"/>
      <c r="C5" s="69"/>
      <c r="D5" s="69"/>
      <c r="E5" s="69"/>
      <c r="F5" s="69"/>
      <c r="G5" s="33"/>
      <c r="H5" s="33"/>
      <c r="I5" s="5"/>
      <c r="J5" s="5"/>
      <c r="K5" s="5"/>
    </row>
    <row r="6" spans="1:11" ht="15.75" customHeight="1">
      <c r="A6" s="69" t="s">
        <v>5</v>
      </c>
      <c r="B6" s="69"/>
      <c r="C6" s="69"/>
      <c r="D6" s="69"/>
      <c r="E6" s="69"/>
      <c r="F6" s="69"/>
      <c r="G6" s="5"/>
      <c r="H6" s="5"/>
      <c r="I6" s="5"/>
      <c r="J6" s="12"/>
      <c r="K6" s="5"/>
    </row>
    <row r="7" spans="1:11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5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50"/>
      <c r="Q8" s="46"/>
    </row>
    <row r="9" spans="1:30" ht="12.75">
      <c r="A9" s="4"/>
      <c r="B9" s="4"/>
      <c r="C9" s="4"/>
      <c r="D9" s="4"/>
      <c r="E9" s="4"/>
      <c r="F9" s="4"/>
      <c r="G9" s="4"/>
      <c r="H9" s="4"/>
      <c r="I9" s="2"/>
      <c r="J9" s="2"/>
      <c r="K9" s="2"/>
      <c r="L9" s="1"/>
      <c r="M9" s="1"/>
      <c r="N9" s="1"/>
      <c r="O9" s="1"/>
      <c r="P9" s="46"/>
      <c r="Q9" s="46"/>
      <c r="R9" s="1"/>
      <c r="S9" s="1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2.75">
      <c r="A10" s="4"/>
      <c r="B10" s="4"/>
      <c r="C10" s="4"/>
      <c r="D10" s="4"/>
      <c r="E10" s="4"/>
      <c r="F10" s="4"/>
      <c r="G10" s="4"/>
      <c r="H10" s="4"/>
      <c r="I10" s="3"/>
      <c r="J10" s="3"/>
      <c r="K10" s="41"/>
      <c r="L10" s="19"/>
      <c r="M10" s="19"/>
      <c r="N10" s="19"/>
      <c r="O10" s="44"/>
      <c r="P10" s="3"/>
      <c r="Q10" s="45"/>
      <c r="R10" s="53"/>
      <c r="S10" s="49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2.75">
      <c r="A11" s="4"/>
      <c r="B11" s="4"/>
      <c r="C11" s="4"/>
      <c r="D11" s="4"/>
      <c r="E11" s="4"/>
      <c r="F11" s="4"/>
      <c r="G11" s="4"/>
      <c r="H11" s="4"/>
      <c r="I11" s="3"/>
      <c r="J11" s="3"/>
      <c r="K11" s="41"/>
      <c r="L11" s="19"/>
      <c r="M11" s="19"/>
      <c r="N11" s="19"/>
      <c r="O11" s="44"/>
      <c r="P11" s="3"/>
      <c r="Q11" s="45"/>
      <c r="R11" s="53"/>
      <c r="S11" s="49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2.75">
      <c r="A12" s="4"/>
      <c r="B12" s="4"/>
      <c r="C12" s="4"/>
      <c r="D12" s="4"/>
      <c r="E12" s="4"/>
      <c r="F12" s="4"/>
      <c r="G12" s="4"/>
      <c r="H12" s="4"/>
      <c r="I12" s="3"/>
      <c r="J12" s="3"/>
      <c r="K12" s="41"/>
      <c r="L12" s="19"/>
      <c r="M12" s="19"/>
      <c r="N12" s="19"/>
      <c r="O12" s="44"/>
      <c r="P12" s="3"/>
      <c r="Q12" s="45"/>
      <c r="R12" s="53"/>
      <c r="S12" s="4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2.75">
      <c r="A13" s="4"/>
      <c r="B13" s="4"/>
      <c r="C13" s="4"/>
      <c r="D13" s="4"/>
      <c r="E13" s="4"/>
      <c r="F13" s="4"/>
      <c r="G13" s="4"/>
      <c r="H13" s="4"/>
      <c r="I13" s="3"/>
      <c r="J13" s="3"/>
      <c r="K13" s="41"/>
      <c r="L13" s="19"/>
      <c r="M13" s="19"/>
      <c r="N13" s="19"/>
      <c r="O13" s="44"/>
      <c r="P13" s="3"/>
      <c r="Q13" s="45"/>
      <c r="R13" s="53"/>
      <c r="S13" s="49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4"/>
      <c r="B14" s="4"/>
      <c r="C14" s="4"/>
      <c r="D14" s="4"/>
      <c r="E14" s="4"/>
      <c r="F14" s="4"/>
      <c r="G14" s="4"/>
      <c r="H14" s="4"/>
      <c r="I14" s="3"/>
      <c r="J14" s="3"/>
      <c r="K14" s="41"/>
      <c r="L14" s="19"/>
      <c r="M14" s="19"/>
      <c r="N14" s="19"/>
      <c r="O14" s="44"/>
      <c r="P14" s="3"/>
      <c r="Q14" s="45"/>
      <c r="R14" s="53"/>
      <c r="S14" s="49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.75">
      <c r="A15" s="4"/>
      <c r="B15" s="4"/>
      <c r="C15" s="4"/>
      <c r="D15" s="4"/>
      <c r="E15" s="4"/>
      <c r="F15" s="4"/>
      <c r="G15" s="4"/>
      <c r="H15" s="4"/>
      <c r="I15" s="3"/>
      <c r="J15" s="3"/>
      <c r="K15" s="41"/>
      <c r="L15" s="19"/>
      <c r="M15" s="19"/>
      <c r="N15" s="19"/>
      <c r="O15" s="44"/>
      <c r="P15" s="3"/>
      <c r="Q15" s="45"/>
      <c r="R15" s="53"/>
      <c r="S15" s="49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>
      <c r="A16" s="4"/>
      <c r="B16" s="4"/>
      <c r="C16" s="4"/>
      <c r="D16" s="4"/>
      <c r="E16" s="4"/>
      <c r="F16" s="4"/>
      <c r="G16" s="4"/>
      <c r="H16" s="4"/>
      <c r="I16" s="3"/>
      <c r="J16" s="3"/>
      <c r="K16" s="41"/>
      <c r="L16" s="19"/>
      <c r="M16" s="19"/>
      <c r="N16" s="19"/>
      <c r="O16" s="44"/>
      <c r="P16" s="3"/>
      <c r="Q16" s="45"/>
      <c r="R16" s="53"/>
      <c r="S16" s="49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.75">
      <c r="A17" s="4"/>
      <c r="B17" s="4"/>
      <c r="C17" s="4"/>
      <c r="D17" s="4"/>
      <c r="E17" s="4"/>
      <c r="F17" s="4"/>
      <c r="G17" s="4"/>
      <c r="H17" s="4"/>
      <c r="I17" s="3"/>
      <c r="J17" s="3"/>
      <c r="K17" s="41"/>
      <c r="L17" s="19"/>
      <c r="M17" s="19"/>
      <c r="N17" s="19"/>
      <c r="O17" s="44"/>
      <c r="P17" s="3"/>
      <c r="Q17" s="45"/>
      <c r="R17" s="53"/>
      <c r="S17" s="49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.75">
      <c r="A18" s="4"/>
      <c r="B18" s="4"/>
      <c r="C18" s="4"/>
      <c r="D18" s="4"/>
      <c r="E18" s="4"/>
      <c r="F18" s="4"/>
      <c r="G18" s="4"/>
      <c r="H18" s="4"/>
      <c r="I18" s="3"/>
      <c r="J18" s="3"/>
      <c r="K18" s="41"/>
      <c r="L18" s="19" t="s">
        <v>43</v>
      </c>
      <c r="M18" s="19"/>
      <c r="N18" s="19"/>
      <c r="O18" s="52">
        <v>33</v>
      </c>
      <c r="P18" s="3"/>
      <c r="Q18" s="45"/>
      <c r="R18" s="53"/>
      <c r="S18" s="49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.75">
      <c r="A19" s="4"/>
      <c r="B19" s="4"/>
      <c r="C19" s="4"/>
      <c r="D19" s="4"/>
      <c r="E19" s="4"/>
      <c r="F19" s="4"/>
      <c r="G19" s="4"/>
      <c r="H19" s="4"/>
      <c r="I19" s="3"/>
      <c r="J19" s="3"/>
      <c r="K19" s="41"/>
      <c r="L19" s="19"/>
      <c r="M19" s="19"/>
      <c r="N19" s="19"/>
      <c r="O19" s="44"/>
      <c r="P19" s="3"/>
      <c r="Q19" s="45"/>
      <c r="R19" s="53"/>
      <c r="S19" s="49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.75">
      <c r="A20" s="4"/>
      <c r="B20" s="4"/>
      <c r="C20" s="4"/>
      <c r="D20" s="4"/>
      <c r="E20" s="4"/>
      <c r="F20" s="4"/>
      <c r="G20" s="4"/>
      <c r="H20" s="4"/>
      <c r="I20" s="3"/>
      <c r="J20" s="3"/>
      <c r="K20" s="41"/>
      <c r="L20" s="19"/>
      <c r="M20" s="19"/>
      <c r="N20" s="19"/>
      <c r="O20" s="44"/>
      <c r="P20" s="3"/>
      <c r="Q20" s="45"/>
      <c r="R20" s="53"/>
      <c r="S20" s="4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.75">
      <c r="A21" s="4"/>
      <c r="B21" s="4"/>
      <c r="C21" s="4"/>
      <c r="D21" s="4"/>
      <c r="E21" s="4"/>
      <c r="F21" s="4"/>
      <c r="G21" s="4"/>
      <c r="H21" s="4"/>
      <c r="I21" s="3"/>
      <c r="J21" s="3"/>
      <c r="K21" s="20" t="s">
        <v>4</v>
      </c>
      <c r="L21" s="15" t="s">
        <v>6</v>
      </c>
      <c r="M21" s="46"/>
      <c r="N21" s="46"/>
      <c r="O21" s="44"/>
      <c r="P21" s="3"/>
      <c r="Q21" s="45"/>
      <c r="R21" s="53"/>
      <c r="S21" s="4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.75">
      <c r="A22" s="21" t="s">
        <v>0</v>
      </c>
      <c r="B22" s="21" t="s">
        <v>21</v>
      </c>
      <c r="C22" s="34" t="s">
        <v>22</v>
      </c>
      <c r="D22" s="22" t="s">
        <v>26</v>
      </c>
      <c r="E22" s="36" t="s">
        <v>24</v>
      </c>
      <c r="F22" s="22" t="s">
        <v>23</v>
      </c>
      <c r="G22" s="27"/>
      <c r="K22" s="54"/>
      <c r="L22" s="54" t="s">
        <v>1</v>
      </c>
      <c r="M22" s="54"/>
      <c r="N22" s="55">
        <v>0.1</v>
      </c>
      <c r="O22" s="54" t="s">
        <v>2</v>
      </c>
      <c r="P22" s="54" t="s">
        <v>3</v>
      </c>
      <c r="Q22" s="54" t="s">
        <v>7</v>
      </c>
      <c r="R22" s="54" t="s">
        <v>39</v>
      </c>
      <c r="S22" s="54" t="s">
        <v>40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75">
      <c r="A23" s="35" t="s">
        <v>8</v>
      </c>
      <c r="B23" s="25">
        <v>12</v>
      </c>
      <c r="C23" s="26">
        <v>24</v>
      </c>
      <c r="D23" s="37" t="s">
        <v>27</v>
      </c>
      <c r="E23" s="26">
        <v>7.85</v>
      </c>
      <c r="F23" s="43">
        <f>S23</f>
        <v>2361.737671232877</v>
      </c>
      <c r="G23" s="28"/>
      <c r="K23" s="35" t="s">
        <v>8</v>
      </c>
      <c r="L23" s="56">
        <v>230</v>
      </c>
      <c r="M23" s="57">
        <f>L23/6.57</f>
        <v>35.0076103500761</v>
      </c>
      <c r="N23" s="57">
        <f>M23*1.1</f>
        <v>38.50837138508371</v>
      </c>
      <c r="O23" s="54">
        <f>O18</f>
        <v>33</v>
      </c>
      <c r="P23" s="58">
        <f>N23*O23</f>
        <v>1270.7762557077626</v>
      </c>
      <c r="Q23" s="59">
        <f>P23*1.05*1.18</f>
        <v>1574.491780821918</v>
      </c>
      <c r="R23" s="62">
        <f aca="true" t="shared" si="0" ref="R23:R28">Q23*0.5</f>
        <v>787.245890410959</v>
      </c>
      <c r="S23" s="60">
        <f>Q23+R23</f>
        <v>2361.737671232877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>
      <c r="A24" s="35" t="s">
        <v>9</v>
      </c>
      <c r="B24" s="25">
        <v>12</v>
      </c>
      <c r="C24" s="26">
        <v>28</v>
      </c>
      <c r="D24" s="37" t="s">
        <v>28</v>
      </c>
      <c r="E24" s="26">
        <v>8.76</v>
      </c>
      <c r="F24" s="43">
        <f aca="true" t="shared" si="1" ref="F24:F35">S24</f>
        <v>3285.8958904109586</v>
      </c>
      <c r="G24" s="28"/>
      <c r="K24" s="35" t="s">
        <v>9</v>
      </c>
      <c r="L24" s="56">
        <v>320</v>
      </c>
      <c r="M24" s="57">
        <f aca="true" t="shared" si="2" ref="M24:M35">L24/6.57</f>
        <v>48.7062404870624</v>
      </c>
      <c r="N24" s="57">
        <f aca="true" t="shared" si="3" ref="N24:N35">M24*1.1</f>
        <v>53.57686453576865</v>
      </c>
      <c r="O24" s="54">
        <f>O18</f>
        <v>33</v>
      </c>
      <c r="P24" s="58">
        <f aca="true" t="shared" si="4" ref="P24:P35">N24*O24</f>
        <v>1768.0365296803654</v>
      </c>
      <c r="Q24" s="59">
        <f aca="true" t="shared" si="5" ref="Q24:Q35">P24*1.05*1.18</f>
        <v>2190.5972602739726</v>
      </c>
      <c r="R24" s="62">
        <f t="shared" si="0"/>
        <v>1095.2986301369863</v>
      </c>
      <c r="S24" s="60">
        <f aca="true" t="shared" si="6" ref="S24:S35">Q24+R24</f>
        <v>3285.8958904109586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.75">
      <c r="A25" s="35" t="s">
        <v>10</v>
      </c>
      <c r="B25" s="25">
        <v>12</v>
      </c>
      <c r="C25" s="26">
        <v>33</v>
      </c>
      <c r="D25" s="37" t="s">
        <v>29</v>
      </c>
      <c r="E25" s="26">
        <v>10.3</v>
      </c>
      <c r="F25" s="43">
        <f t="shared" si="1"/>
        <v>3593.948630136986</v>
      </c>
      <c r="G25" s="28"/>
      <c r="K25" s="35" t="s">
        <v>10</v>
      </c>
      <c r="L25" s="56">
        <v>350</v>
      </c>
      <c r="M25" s="57">
        <f t="shared" si="2"/>
        <v>53.272450532724505</v>
      </c>
      <c r="N25" s="57">
        <f t="shared" si="3"/>
        <v>58.59969558599696</v>
      </c>
      <c r="O25" s="54">
        <f>O18</f>
        <v>33</v>
      </c>
      <c r="P25" s="58">
        <f t="shared" si="4"/>
        <v>1933.7899543378996</v>
      </c>
      <c r="Q25" s="59">
        <f t="shared" si="5"/>
        <v>2395.9657534246576</v>
      </c>
      <c r="R25" s="62">
        <f t="shared" si="0"/>
        <v>1197.9828767123288</v>
      </c>
      <c r="S25" s="60">
        <f t="shared" si="6"/>
        <v>3593.948630136986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2.75">
      <c r="A26" s="35" t="s">
        <v>11</v>
      </c>
      <c r="B26" s="25">
        <v>12</v>
      </c>
      <c r="C26" s="26">
        <v>40</v>
      </c>
      <c r="D26" s="37" t="s">
        <v>30</v>
      </c>
      <c r="E26" s="26">
        <v>12</v>
      </c>
      <c r="F26" s="43">
        <f t="shared" si="1"/>
        <v>3902.001369863013</v>
      </c>
      <c r="G26" s="28"/>
      <c r="K26" s="35" t="s">
        <v>11</v>
      </c>
      <c r="L26" s="56">
        <v>380</v>
      </c>
      <c r="M26" s="57">
        <f t="shared" si="2"/>
        <v>57.8386605783866</v>
      </c>
      <c r="N26" s="57">
        <f t="shared" si="3"/>
        <v>63.62252663622527</v>
      </c>
      <c r="O26" s="54">
        <f>O18</f>
        <v>33</v>
      </c>
      <c r="P26" s="58">
        <f t="shared" si="4"/>
        <v>2099.5433789954336</v>
      </c>
      <c r="Q26" s="59">
        <f t="shared" si="5"/>
        <v>2601.334246575342</v>
      </c>
      <c r="R26" s="62">
        <f t="shared" si="0"/>
        <v>1300.667123287671</v>
      </c>
      <c r="S26" s="60">
        <f t="shared" si="6"/>
        <v>3902.001369863013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26" ht="12.75">
      <c r="A27" s="35" t="s">
        <v>12</v>
      </c>
      <c r="B27" s="25">
        <v>12</v>
      </c>
      <c r="C27" s="26">
        <v>55</v>
      </c>
      <c r="D27" s="37" t="s">
        <v>31</v>
      </c>
      <c r="E27" s="26">
        <v>16</v>
      </c>
      <c r="F27" s="43">
        <f t="shared" si="1"/>
        <v>4877.501712328767</v>
      </c>
      <c r="G27" s="28"/>
      <c r="K27" s="35" t="s">
        <v>12</v>
      </c>
      <c r="L27" s="56">
        <v>475</v>
      </c>
      <c r="M27" s="57">
        <f t="shared" si="2"/>
        <v>72.29832572298325</v>
      </c>
      <c r="N27" s="57">
        <f t="shared" si="3"/>
        <v>79.52815829528159</v>
      </c>
      <c r="O27" s="54">
        <f>O18</f>
        <v>33</v>
      </c>
      <c r="P27" s="58">
        <f t="shared" si="4"/>
        <v>2624.4292237442924</v>
      </c>
      <c r="Q27" s="59">
        <f t="shared" si="5"/>
        <v>3251.667808219178</v>
      </c>
      <c r="R27" s="62">
        <f t="shared" si="0"/>
        <v>1625.833904109589</v>
      </c>
      <c r="S27" s="60">
        <f t="shared" si="6"/>
        <v>4877.501712328767</v>
      </c>
      <c r="T27" s="23"/>
      <c r="U27" s="23"/>
      <c r="V27" s="23"/>
      <c r="W27" s="23"/>
      <c r="X27" s="23"/>
      <c r="Y27" s="8"/>
      <c r="Z27" s="6"/>
    </row>
    <row r="28" spans="1:26" ht="12.75">
      <c r="A28" s="35" t="s">
        <v>13</v>
      </c>
      <c r="B28" s="25">
        <v>12</v>
      </c>
      <c r="C28" s="26">
        <v>65</v>
      </c>
      <c r="D28" s="37" t="s">
        <v>32</v>
      </c>
      <c r="E28" s="26">
        <v>20.8</v>
      </c>
      <c r="F28" s="43">
        <f t="shared" si="1"/>
        <v>5904.344178082191</v>
      </c>
      <c r="G28" s="28"/>
      <c r="K28" s="35" t="s">
        <v>13</v>
      </c>
      <c r="L28" s="56">
        <v>575</v>
      </c>
      <c r="M28" s="57">
        <f t="shared" si="2"/>
        <v>87.51902587519025</v>
      </c>
      <c r="N28" s="57">
        <f t="shared" si="3"/>
        <v>96.27092846270928</v>
      </c>
      <c r="O28" s="54">
        <f>O18</f>
        <v>33</v>
      </c>
      <c r="P28" s="58">
        <f t="shared" si="4"/>
        <v>3176.9406392694063</v>
      </c>
      <c r="Q28" s="59">
        <f t="shared" si="5"/>
        <v>3936.2294520547944</v>
      </c>
      <c r="R28" s="62">
        <f t="shared" si="0"/>
        <v>1968.1147260273972</v>
      </c>
      <c r="S28" s="60">
        <f t="shared" si="6"/>
        <v>5904.344178082191</v>
      </c>
      <c r="T28" s="23"/>
      <c r="U28" s="23"/>
      <c r="V28" s="23"/>
      <c r="W28" s="23"/>
      <c r="X28" s="23"/>
      <c r="Y28" s="7"/>
      <c r="Z28" s="6"/>
    </row>
    <row r="29" spans="1:26" ht="12.75">
      <c r="A29" s="35" t="s">
        <v>14</v>
      </c>
      <c r="B29" s="25">
        <v>12</v>
      </c>
      <c r="C29" s="26">
        <v>75</v>
      </c>
      <c r="D29" s="38" t="s">
        <v>33</v>
      </c>
      <c r="E29" s="26">
        <v>23</v>
      </c>
      <c r="F29" s="43">
        <f t="shared" si="1"/>
        <v>6749.777808219178</v>
      </c>
      <c r="G29" s="29"/>
      <c r="K29" s="35" t="s">
        <v>14</v>
      </c>
      <c r="L29" s="56">
        <v>680</v>
      </c>
      <c r="M29" s="57">
        <f t="shared" si="2"/>
        <v>103.5007610350076</v>
      </c>
      <c r="N29" s="57">
        <f t="shared" si="3"/>
        <v>113.85083713850837</v>
      </c>
      <c r="O29" s="54">
        <f>O18</f>
        <v>33</v>
      </c>
      <c r="P29" s="58">
        <f t="shared" si="4"/>
        <v>3757.077625570776</v>
      </c>
      <c r="Q29" s="59">
        <f t="shared" si="5"/>
        <v>4655.0191780821915</v>
      </c>
      <c r="R29" s="63">
        <f>Q29*0.45</f>
        <v>2094.758630136986</v>
      </c>
      <c r="S29" s="60">
        <f t="shared" si="6"/>
        <v>6749.777808219178</v>
      </c>
      <c r="T29" s="23"/>
      <c r="U29" s="23"/>
      <c r="V29" s="23"/>
      <c r="W29" s="23"/>
      <c r="X29" s="23"/>
      <c r="Y29" s="7"/>
      <c r="Z29" s="6"/>
    </row>
    <row r="30" spans="1:26" ht="12.75">
      <c r="A30" s="35" t="s">
        <v>15</v>
      </c>
      <c r="B30" s="25">
        <v>12</v>
      </c>
      <c r="C30" s="26">
        <v>90</v>
      </c>
      <c r="D30" s="38" t="s">
        <v>34</v>
      </c>
      <c r="E30" s="26">
        <v>29</v>
      </c>
      <c r="F30" s="43">
        <f t="shared" si="1"/>
        <v>7196.454280821918</v>
      </c>
      <c r="G30" s="29"/>
      <c r="K30" s="35" t="s">
        <v>15</v>
      </c>
      <c r="L30" s="56">
        <v>725</v>
      </c>
      <c r="M30" s="57">
        <f t="shared" si="2"/>
        <v>110.35007610350075</v>
      </c>
      <c r="N30" s="57">
        <f t="shared" si="3"/>
        <v>121.38508371385083</v>
      </c>
      <c r="O30" s="54">
        <f>O18</f>
        <v>33</v>
      </c>
      <c r="P30" s="58">
        <f t="shared" si="4"/>
        <v>4005.7077625570773</v>
      </c>
      <c r="Q30" s="59">
        <f t="shared" si="5"/>
        <v>4963.071917808219</v>
      </c>
      <c r="R30" s="63">
        <f>Q30*0.45</f>
        <v>2233.3823630136985</v>
      </c>
      <c r="S30" s="60">
        <f t="shared" si="6"/>
        <v>7196.454280821918</v>
      </c>
      <c r="T30" s="23"/>
      <c r="U30" s="23"/>
      <c r="V30" s="23"/>
      <c r="W30" s="23"/>
      <c r="X30" s="23"/>
      <c r="Y30" s="7"/>
      <c r="Z30" s="6"/>
    </row>
    <row r="31" spans="1:26" ht="12.75">
      <c r="A31" s="35" t="s">
        <v>16</v>
      </c>
      <c r="B31" s="25">
        <v>12</v>
      </c>
      <c r="C31" s="26">
        <v>100</v>
      </c>
      <c r="D31" s="38" t="s">
        <v>35</v>
      </c>
      <c r="E31" s="26">
        <v>32</v>
      </c>
      <c r="F31" s="43">
        <f t="shared" si="1"/>
        <v>8238.699383561643</v>
      </c>
      <c r="G31" s="29"/>
      <c r="K31" s="35" t="s">
        <v>16</v>
      </c>
      <c r="L31" s="56">
        <v>830</v>
      </c>
      <c r="M31" s="57">
        <f t="shared" si="2"/>
        <v>126.3318112633181</v>
      </c>
      <c r="N31" s="57">
        <f t="shared" si="3"/>
        <v>138.96499238964992</v>
      </c>
      <c r="O31" s="54">
        <f>O18</f>
        <v>33</v>
      </c>
      <c r="P31" s="58">
        <f t="shared" si="4"/>
        <v>4585.844748858447</v>
      </c>
      <c r="Q31" s="59">
        <f t="shared" si="5"/>
        <v>5681.861643835616</v>
      </c>
      <c r="R31" s="63">
        <f>Q31*0.45</f>
        <v>2556.837739726027</v>
      </c>
      <c r="S31" s="60">
        <f t="shared" si="6"/>
        <v>8238.699383561643</v>
      </c>
      <c r="T31" s="23"/>
      <c r="U31" s="23"/>
      <c r="V31" s="23"/>
      <c r="W31" s="23"/>
      <c r="X31" s="23"/>
      <c r="Y31" s="7"/>
      <c r="Z31" s="6"/>
    </row>
    <row r="32" spans="1:26" ht="12.75">
      <c r="A32" s="35" t="s">
        <v>17</v>
      </c>
      <c r="B32" s="25">
        <v>12</v>
      </c>
      <c r="C32" s="26">
        <v>120</v>
      </c>
      <c r="D32" s="37" t="s">
        <v>36</v>
      </c>
      <c r="E32" s="26">
        <v>35.8</v>
      </c>
      <c r="F32" s="43">
        <f t="shared" si="1"/>
        <v>9392.185753424657</v>
      </c>
      <c r="G32" s="28"/>
      <c r="K32" s="35" t="s">
        <v>17</v>
      </c>
      <c r="L32" s="56">
        <v>980</v>
      </c>
      <c r="M32" s="57">
        <f t="shared" si="2"/>
        <v>149.1628614916286</v>
      </c>
      <c r="N32" s="57">
        <f t="shared" si="3"/>
        <v>164.0791476407915</v>
      </c>
      <c r="O32" s="54">
        <f>O18</f>
        <v>33</v>
      </c>
      <c r="P32" s="58">
        <f t="shared" si="4"/>
        <v>5414.611872146119</v>
      </c>
      <c r="Q32" s="59">
        <f t="shared" si="5"/>
        <v>6708.704109589041</v>
      </c>
      <c r="R32" s="64">
        <f>Q32*0.4</f>
        <v>2683.4816438356165</v>
      </c>
      <c r="S32" s="60">
        <f t="shared" si="6"/>
        <v>9392.185753424657</v>
      </c>
      <c r="T32" s="23"/>
      <c r="U32" s="23"/>
      <c r="V32" s="23"/>
      <c r="W32" s="23"/>
      <c r="X32" s="23"/>
      <c r="Y32" s="7"/>
      <c r="Z32" s="6"/>
    </row>
    <row r="33" spans="1:26" ht="12.75">
      <c r="A33" s="35" t="s">
        <v>18</v>
      </c>
      <c r="B33" s="25">
        <v>12</v>
      </c>
      <c r="C33" s="26">
        <v>150</v>
      </c>
      <c r="D33" s="37" t="s">
        <v>37</v>
      </c>
      <c r="E33" s="26">
        <v>44</v>
      </c>
      <c r="F33" s="43">
        <f t="shared" si="1"/>
        <v>11043.690719178081</v>
      </c>
      <c r="G33" s="28"/>
      <c r="K33" s="35" t="s">
        <v>18</v>
      </c>
      <c r="L33" s="56">
        <v>1195</v>
      </c>
      <c r="M33" s="57">
        <f t="shared" si="2"/>
        <v>181.88736681887366</v>
      </c>
      <c r="N33" s="57">
        <f t="shared" si="3"/>
        <v>200.07610350076104</v>
      </c>
      <c r="O33" s="54">
        <f>O18</f>
        <v>33</v>
      </c>
      <c r="P33" s="58">
        <f t="shared" si="4"/>
        <v>6602.511415525114</v>
      </c>
      <c r="Q33" s="59">
        <f t="shared" si="5"/>
        <v>8180.511643835615</v>
      </c>
      <c r="R33" s="65">
        <f>Q33*0.35</f>
        <v>2863.1790753424652</v>
      </c>
      <c r="S33" s="60">
        <f t="shared" si="6"/>
        <v>11043.690719178081</v>
      </c>
      <c r="T33" s="23"/>
      <c r="U33" s="23"/>
      <c r="V33" s="23"/>
      <c r="W33" s="23"/>
      <c r="X33" s="23"/>
      <c r="Y33" s="7"/>
      <c r="Z33" s="6"/>
    </row>
    <row r="34" spans="1:24" ht="12.75">
      <c r="A34" s="35" t="s">
        <v>19</v>
      </c>
      <c r="B34" s="25">
        <v>12</v>
      </c>
      <c r="C34" s="26">
        <v>190</v>
      </c>
      <c r="D34" s="39" t="s">
        <v>38</v>
      </c>
      <c r="E34" s="26">
        <v>59</v>
      </c>
      <c r="F34" s="43">
        <f t="shared" si="1"/>
        <v>14370.66030821918</v>
      </c>
      <c r="G34" s="30"/>
      <c r="K34" s="35" t="s">
        <v>19</v>
      </c>
      <c r="L34" s="56">
        <v>1555</v>
      </c>
      <c r="M34" s="57">
        <f t="shared" si="2"/>
        <v>236.68188736681887</v>
      </c>
      <c r="N34" s="57">
        <f t="shared" si="3"/>
        <v>260.3500761035008</v>
      </c>
      <c r="O34" s="54">
        <f>O18</f>
        <v>33</v>
      </c>
      <c r="P34" s="58">
        <f t="shared" si="4"/>
        <v>8591.552511415526</v>
      </c>
      <c r="Q34" s="59">
        <f t="shared" si="5"/>
        <v>10644.933561643837</v>
      </c>
      <c r="R34" s="65">
        <f>Q34*0.35</f>
        <v>3725.7267465753425</v>
      </c>
      <c r="S34" s="60">
        <f t="shared" si="6"/>
        <v>14370.66030821918</v>
      </c>
      <c r="T34" s="23"/>
      <c r="U34" s="23"/>
      <c r="V34" s="23"/>
      <c r="W34" s="23"/>
      <c r="X34" s="23"/>
    </row>
    <row r="35" spans="1:24" ht="12.75">
      <c r="A35" s="35" t="s">
        <v>20</v>
      </c>
      <c r="B35" s="25">
        <v>12</v>
      </c>
      <c r="C35" s="26">
        <v>200</v>
      </c>
      <c r="D35" s="39" t="s">
        <v>38</v>
      </c>
      <c r="E35" s="26">
        <v>63</v>
      </c>
      <c r="F35" s="43">
        <f t="shared" si="1"/>
        <v>15507.374917808222</v>
      </c>
      <c r="G35" s="30"/>
      <c r="H35" s="5"/>
      <c r="I35" s="5"/>
      <c r="K35" s="35" t="s">
        <v>20</v>
      </c>
      <c r="L35" s="61">
        <v>1678</v>
      </c>
      <c r="M35" s="57">
        <f t="shared" si="2"/>
        <v>255.40334855403347</v>
      </c>
      <c r="N35" s="57">
        <f t="shared" si="3"/>
        <v>280.94368340943686</v>
      </c>
      <c r="O35" s="54">
        <f>O18</f>
        <v>33</v>
      </c>
      <c r="P35" s="58">
        <f t="shared" si="4"/>
        <v>9271.141552511417</v>
      </c>
      <c r="Q35" s="59">
        <f t="shared" si="5"/>
        <v>11486.944383561646</v>
      </c>
      <c r="R35" s="65">
        <f>Q35*0.35</f>
        <v>4020.430534246576</v>
      </c>
      <c r="S35" s="60">
        <f t="shared" si="6"/>
        <v>15507.374917808222</v>
      </c>
      <c r="T35" s="23"/>
      <c r="U35" s="23"/>
      <c r="V35" s="23"/>
      <c r="W35" s="23"/>
      <c r="X35" s="23"/>
    </row>
    <row r="36" spans="1:24" ht="12.75">
      <c r="A36" s="5"/>
      <c r="B36" s="5"/>
      <c r="C36" s="5"/>
      <c r="D36" s="5"/>
      <c r="E36" s="5"/>
      <c r="F36" s="5"/>
      <c r="G36" s="5"/>
      <c r="H36" s="5"/>
      <c r="I36" s="5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2.75" customHeight="1">
      <c r="A37" s="70" t="s">
        <v>48</v>
      </c>
      <c r="B37" s="70"/>
      <c r="C37" s="70"/>
      <c r="D37" s="70"/>
      <c r="E37" s="70"/>
      <c r="F37" s="70"/>
      <c r="G37" s="5"/>
      <c r="H37" s="5"/>
      <c r="I37" s="5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6" ht="12.75">
      <c r="A38" s="70"/>
      <c r="B38" s="70"/>
      <c r="C38" s="70"/>
      <c r="D38" s="70"/>
      <c r="E38" s="70"/>
      <c r="F38" s="70"/>
      <c r="G38" s="5"/>
      <c r="H38" s="5"/>
      <c r="I38" s="5"/>
      <c r="O38" s="23"/>
      <c r="P38" s="23"/>
      <c r="Q38" s="23"/>
      <c r="R38" s="23"/>
      <c r="S38" s="23"/>
      <c r="T38" s="23"/>
      <c r="U38" s="23"/>
      <c r="V38" s="23"/>
      <c r="W38" s="23"/>
      <c r="X38" s="23"/>
      <c r="Z38" s="14"/>
    </row>
    <row r="39" spans="1:26" ht="12.75">
      <c r="A39" s="5" t="s">
        <v>49</v>
      </c>
      <c r="B39" s="5"/>
      <c r="C39" s="5"/>
      <c r="D39" s="5"/>
      <c r="E39" s="5"/>
      <c r="F39" s="5"/>
      <c r="G39" s="5"/>
      <c r="H39" s="5"/>
      <c r="I39" s="5"/>
      <c r="K39" s="14"/>
      <c r="L39" s="7"/>
      <c r="M39" s="7"/>
      <c r="N39" s="7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7"/>
      <c r="Z39" s="14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K40" s="14"/>
      <c r="L40" s="7"/>
      <c r="M40" s="7"/>
      <c r="N40" s="7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7"/>
      <c r="Z40" s="14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K41" s="14"/>
      <c r="L41" s="7"/>
      <c r="M41" s="7"/>
      <c r="N41" s="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7"/>
      <c r="Z41" s="14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K42" s="14"/>
      <c r="L42" s="7"/>
      <c r="M42" s="7"/>
      <c r="N42" s="7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7"/>
      <c r="Z42" s="14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K43" s="14"/>
      <c r="L43" s="7"/>
      <c r="M43" s="7"/>
      <c r="N43" s="7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7"/>
      <c r="Z43" s="14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K44" s="14"/>
      <c r="L44" s="7"/>
      <c r="M44" s="7"/>
      <c r="N44" s="7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7"/>
      <c r="Z44" s="14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K45" s="14"/>
      <c r="L45" s="7"/>
      <c r="M45" s="7"/>
      <c r="N45" s="7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7"/>
      <c r="Z45" s="14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K46" s="14"/>
      <c r="L46" s="7"/>
      <c r="M46" s="7"/>
      <c r="N46" s="7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7"/>
      <c r="Z46" s="14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K47" s="9"/>
      <c r="L47" s="7"/>
      <c r="M47" s="7"/>
      <c r="N47" s="7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7"/>
      <c r="Z47" s="9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K48" s="9"/>
      <c r="T48" s="16"/>
      <c r="U48" s="17"/>
      <c r="Z48" s="9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K49" s="14"/>
      <c r="T49" s="18"/>
      <c r="U49" s="18"/>
      <c r="Z49" s="14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ht="12.75">
      <c r="A51" s="10"/>
    </row>
    <row r="52" ht="12.75">
      <c r="A52" s="10" t="s">
        <v>53</v>
      </c>
    </row>
    <row r="53" ht="12.75">
      <c r="A53" s="10" t="s">
        <v>44</v>
      </c>
    </row>
    <row r="54" ht="12.75">
      <c r="A54" s="10" t="s">
        <v>46</v>
      </c>
    </row>
    <row r="55" ht="12.75">
      <c r="A55" s="10" t="s">
        <v>47</v>
      </c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ht="12.75">
      <c r="A57" s="10"/>
    </row>
    <row r="58" spans="1:9" ht="12.75" customHeight="1">
      <c r="A58" s="68" t="s">
        <v>45</v>
      </c>
      <c r="B58" s="68"/>
      <c r="C58" s="68"/>
      <c r="D58" s="68"/>
      <c r="E58" s="68"/>
      <c r="F58" s="68"/>
      <c r="G58" s="40"/>
      <c r="H58" s="40"/>
      <c r="I58" s="40"/>
    </row>
    <row r="59" spans="1:9" ht="12.75">
      <c r="A59" s="68"/>
      <c r="B59" s="68"/>
      <c r="C59" s="68"/>
      <c r="D59" s="68"/>
      <c r="E59" s="68"/>
      <c r="F59" s="68"/>
      <c r="G59" s="40"/>
      <c r="H59" s="40"/>
      <c r="I59" s="40"/>
    </row>
    <row r="60" spans="1:9" ht="12.75">
      <c r="A60" s="68"/>
      <c r="B60" s="68"/>
      <c r="C60" s="68"/>
      <c r="D60" s="68"/>
      <c r="E60" s="68"/>
      <c r="F60" s="68"/>
      <c r="G60" s="40"/>
      <c r="H60" s="40"/>
      <c r="I60" s="40"/>
    </row>
    <row r="61" spans="1:9" ht="12.75">
      <c r="A61" s="68"/>
      <c r="B61" s="68"/>
      <c r="C61" s="68"/>
      <c r="D61" s="68"/>
      <c r="E61" s="68"/>
      <c r="F61" s="68"/>
      <c r="G61" s="40"/>
      <c r="H61" s="40"/>
      <c r="I61" s="40"/>
    </row>
    <row r="62" spans="1:9" ht="12.75">
      <c r="A62" s="68"/>
      <c r="B62" s="68"/>
      <c r="C62" s="68"/>
      <c r="D62" s="68"/>
      <c r="E62" s="68"/>
      <c r="F62" s="68"/>
      <c r="G62" s="40"/>
      <c r="H62" s="40"/>
      <c r="I62" s="40"/>
    </row>
    <row r="63" spans="1:9" ht="12.75">
      <c r="A63" s="13"/>
      <c r="B63" s="13"/>
      <c r="C63" s="13"/>
      <c r="D63" s="13"/>
      <c r="E63" s="13"/>
      <c r="F63" s="13"/>
      <c r="G63" s="42"/>
      <c r="H63" s="42"/>
      <c r="I63" s="13"/>
    </row>
    <row r="64" spans="1:29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</sheetData>
  <sheetProtection password="C4ED" sheet="1" objects="1" scenarios="1" selectLockedCells="1" selectUnlockedCells="1"/>
  <mergeCells count="4">
    <mergeCell ref="A58:F62"/>
    <mergeCell ref="A6:F6"/>
    <mergeCell ref="A5:F5"/>
    <mergeCell ref="A37:F38"/>
  </mergeCells>
  <hyperlinks>
    <hyperlink ref="D4" r:id="rId1" display="www.ts28.ru"/>
  </hyperlinks>
  <printOptions/>
  <pageMargins left="0.74" right="0.66" top="0.39" bottom="0.26" header="0.36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2013-08-11T05:42:52Z</cp:lastPrinted>
  <dcterms:created xsi:type="dcterms:W3CDTF">1996-10-08T23:32:33Z</dcterms:created>
  <dcterms:modified xsi:type="dcterms:W3CDTF">2013-08-11T05:45:13Z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